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PC\Downloads\"/>
    </mc:Choice>
  </mc:AlternateContent>
  <bookViews>
    <workbookView xWindow="0" yWindow="0" windowWidth="28770" windowHeight="122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25" i="1"/>
  <c r="F15" i="1"/>
  <c r="F16" i="1"/>
  <c r="F17" i="1"/>
  <c r="F18" i="1"/>
  <c r="F19" i="1"/>
  <c r="F20" i="1"/>
  <c r="F21" i="1"/>
  <c r="F22" i="1"/>
  <c r="F14" i="1"/>
  <c r="F4" i="1"/>
  <c r="F5" i="1"/>
  <c r="F6" i="1"/>
  <c r="F7" i="1"/>
  <c r="F8" i="1"/>
  <c r="F9" i="1"/>
  <c r="F10" i="1"/>
  <c r="F11" i="1"/>
  <c r="F3" i="1"/>
  <c r="J26" i="1" l="1"/>
  <c r="J27" i="1"/>
  <c r="J28" i="1"/>
  <c r="J29" i="1"/>
  <c r="J30" i="1"/>
  <c r="J31" i="1"/>
  <c r="J32" i="1"/>
  <c r="J33" i="1"/>
  <c r="J15" i="1"/>
  <c r="J16" i="1"/>
  <c r="J17" i="1"/>
  <c r="J18" i="1"/>
  <c r="J19" i="1"/>
  <c r="J20" i="1"/>
  <c r="J21" i="1"/>
  <c r="J22" i="1"/>
  <c r="J25" i="1"/>
  <c r="J14" i="1"/>
  <c r="I26" i="1"/>
  <c r="I27" i="1"/>
  <c r="I28" i="1"/>
  <c r="I29" i="1"/>
  <c r="I30" i="1"/>
  <c r="I31" i="1"/>
  <c r="I32" i="1"/>
  <c r="I33" i="1"/>
  <c r="I15" i="1"/>
  <c r="I16" i="1"/>
  <c r="I17" i="1"/>
  <c r="I18" i="1"/>
  <c r="I19" i="1"/>
  <c r="I20" i="1"/>
  <c r="I21" i="1"/>
  <c r="I22" i="1"/>
  <c r="I25" i="1"/>
  <c r="I14" i="1"/>
  <c r="H15" i="1"/>
  <c r="H16" i="1"/>
  <c r="H17" i="1"/>
  <c r="H18" i="1"/>
  <c r="H19" i="1"/>
  <c r="H20" i="1"/>
  <c r="H21" i="1"/>
  <c r="H22" i="1"/>
  <c r="H26" i="1"/>
  <c r="H27" i="1"/>
  <c r="H28" i="1"/>
  <c r="H29" i="1"/>
  <c r="H30" i="1"/>
  <c r="H31" i="1"/>
  <c r="H32" i="1"/>
  <c r="H33" i="1"/>
  <c r="H25" i="1"/>
  <c r="H14" i="1"/>
  <c r="G26" i="1"/>
  <c r="G27" i="1"/>
  <c r="G28" i="1"/>
  <c r="G29" i="1"/>
  <c r="G30" i="1"/>
  <c r="G31" i="1"/>
  <c r="G32" i="1"/>
  <c r="G33" i="1"/>
  <c r="G25" i="1"/>
  <c r="G15" i="1"/>
  <c r="G16" i="1"/>
  <c r="G17" i="1"/>
  <c r="G18" i="1"/>
  <c r="G19" i="1"/>
  <c r="G20" i="1"/>
  <c r="G21" i="1"/>
  <c r="G22" i="1"/>
  <c r="G14" i="1"/>
  <c r="B29" i="1"/>
  <c r="B30" i="1"/>
  <c r="B31" i="1"/>
  <c r="B32" i="1"/>
  <c r="B33" i="1"/>
  <c r="C29" i="1"/>
  <c r="C30" i="1"/>
  <c r="C31" i="1"/>
  <c r="C32" i="1"/>
  <c r="C33" i="1"/>
  <c r="E33" i="1"/>
  <c r="E31" i="1"/>
  <c r="E29" i="1"/>
  <c r="C18" i="1"/>
  <c r="C19" i="1"/>
  <c r="C20" i="1"/>
  <c r="C21" i="1"/>
  <c r="C22" i="1"/>
  <c r="E22" i="1" s="1"/>
  <c r="B18" i="1"/>
  <c r="B19" i="1"/>
  <c r="B20" i="1"/>
  <c r="B21" i="1"/>
  <c r="B22" i="1"/>
  <c r="E8" i="1"/>
  <c r="E11" i="1"/>
  <c r="E10" i="1"/>
  <c r="E9" i="1"/>
  <c r="E7" i="1"/>
  <c r="C26" i="1"/>
  <c r="C27" i="1"/>
  <c r="C28" i="1"/>
  <c r="C25" i="1"/>
  <c r="B26" i="1"/>
  <c r="E26" i="1" s="1"/>
  <c r="B27" i="1"/>
  <c r="B28" i="1"/>
  <c r="B25" i="1"/>
  <c r="C15" i="1"/>
  <c r="C16" i="1"/>
  <c r="C17" i="1"/>
  <c r="C14" i="1"/>
  <c r="B15" i="1"/>
  <c r="B16" i="1"/>
  <c r="B17" i="1"/>
  <c r="B14" i="1"/>
  <c r="E14" i="1" s="1"/>
  <c r="E5" i="1"/>
  <c r="E6" i="1"/>
  <c r="E4" i="1"/>
  <c r="E3" i="1"/>
  <c r="E18" i="1" l="1"/>
  <c r="E30" i="1"/>
  <c r="E15" i="1"/>
  <c r="E32" i="1"/>
  <c r="E20" i="1"/>
  <c r="E19" i="1"/>
  <c r="E21" i="1"/>
  <c r="E25" i="1"/>
  <c r="E27" i="1"/>
  <c r="E16" i="1"/>
  <c r="E28" i="1"/>
  <c r="E17" i="1"/>
</calcChain>
</file>

<file path=xl/sharedStrings.xml><?xml version="1.0" encoding="utf-8"?>
<sst xmlns="http://schemas.openxmlformats.org/spreadsheetml/2006/main" count="97" uniqueCount="35">
  <si>
    <t>Durability</t>
  </si>
  <si>
    <t>Resistance</t>
  </si>
  <si>
    <t>Incoming Damage</t>
  </si>
  <si>
    <t>Name</t>
  </si>
  <si>
    <t>Hits to break with normal weapon</t>
  </si>
  <si>
    <t>Hits to break with bonus against shields</t>
  </si>
  <si>
    <t>Huscarl's Round shield</t>
  </si>
  <si>
    <t>Heavy Board Shield</t>
  </si>
  <si>
    <t>Steel Shield</t>
  </si>
  <si>
    <t>Fur Covered Shield</t>
  </si>
  <si>
    <t>Thick</t>
  </si>
  <si>
    <t>Reinforced</t>
  </si>
  <si>
    <t>Knightly Kite Shield</t>
  </si>
  <si>
    <t>Elite Cavalry Shield</t>
  </si>
  <si>
    <t>Heavy Heater Shield</t>
  </si>
  <si>
    <t>Heavy Kite Shield</t>
  </si>
  <si>
    <t>Knightly Heater Shield</t>
  </si>
  <si>
    <t>Weight</t>
  </si>
  <si>
    <t>Size</t>
  </si>
  <si>
    <t>Speed</t>
  </si>
  <si>
    <t>Value</t>
  </si>
  <si>
    <t>Normal</t>
  </si>
  <si>
    <t>85*143</t>
  </si>
  <si>
    <t>59*79</t>
  </si>
  <si>
    <t>72*105</t>
  </si>
  <si>
    <t>Shields worn on back only block projectiles, but don't take damage from doing so</t>
  </si>
  <si>
    <t>← Just bad shields; small and weak</t>
  </si>
  <si>
    <t>← Strongest shield in the game, but small and slow</t>
  </si>
  <si>
    <t>← Stronger than Huscarl's shield, but can't be used on horseback; therefore good for sieges and foot characters</t>
  </si>
  <si>
    <t>← Great shield for all purposes</t>
  </si>
  <si>
    <t xml:space="preserve">Only the shields what are unique or the best in their class are shown </t>
  </si>
  <si>
    <t>← Somewhat Bad against normal atacks, good against strong atacks and atacks with bonus against shields; the best choice for back protection</t>
  </si>
  <si>
    <t>Mount and Blade Shields Tab</t>
  </si>
  <si>
    <t>https://mountandblade.fandom.com/wiki/Shields</t>
  </si>
  <si>
    <t>Weapons with the "bonus against shields" trait ignore Resistance value as well as dealing double damage to shields.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</si>
</sst>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/>
    <xf numFmtId="0" fontId="1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ountandblade.fandom.com/wiki/Bonus_against_shields" TargetMode="External"/><Relationship Id="rId1" Type="http://schemas.openxmlformats.org/officeDocument/2006/relationships/hyperlink" Target="https://mountandblade.fandom.com/wiki/Shiel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J2" sqref="J2"/>
    </sheetView>
  </sheetViews>
  <sheetFormatPr defaultRowHeight="15" x14ac:dyDescent="0.25"/>
  <cols>
    <col min="1" max="1" width="20.42578125" customWidth="1"/>
  </cols>
  <sheetData>
    <row r="1" spans="1:13" x14ac:dyDescent="0.25">
      <c r="A1" t="s">
        <v>21</v>
      </c>
      <c r="B1" t="s">
        <v>32</v>
      </c>
      <c r="C1" s="2" t="s">
        <v>34</v>
      </c>
      <c r="E1" t="s">
        <v>25</v>
      </c>
      <c r="M1" t="s">
        <v>30</v>
      </c>
    </row>
    <row r="2" spans="1:13" x14ac:dyDescent="0.25">
      <c r="A2" t="s">
        <v>3</v>
      </c>
      <c r="B2" t="s">
        <v>0</v>
      </c>
      <c r="C2" t="s">
        <v>1</v>
      </c>
      <c r="D2" t="s">
        <v>2</v>
      </c>
      <c r="E2" t="s">
        <v>4</v>
      </c>
      <c r="F2" t="s">
        <v>5</v>
      </c>
      <c r="G2" t="s">
        <v>17</v>
      </c>
      <c r="H2" t="s">
        <v>18</v>
      </c>
      <c r="I2" t="s">
        <v>19</v>
      </c>
      <c r="J2" t="s">
        <v>20</v>
      </c>
      <c r="K2" s="2" t="s">
        <v>33</v>
      </c>
    </row>
    <row r="3" spans="1:13" x14ac:dyDescent="0.25">
      <c r="A3" t="s">
        <v>6</v>
      </c>
      <c r="B3">
        <v>410</v>
      </c>
      <c r="C3">
        <v>19</v>
      </c>
      <c r="D3">
        <v>50</v>
      </c>
      <c r="E3">
        <f>B3/(D3-C3)</f>
        <v>13.225806451612904</v>
      </c>
      <c r="F3">
        <f>B3/(D3*2)</f>
        <v>4.0999999999999996</v>
      </c>
      <c r="G3">
        <v>4.5</v>
      </c>
      <c r="H3">
        <v>100</v>
      </c>
      <c r="I3">
        <v>81</v>
      </c>
      <c r="J3">
        <v>430</v>
      </c>
      <c r="K3" t="s">
        <v>29</v>
      </c>
    </row>
    <row r="4" spans="1:13" x14ac:dyDescent="0.25">
      <c r="A4" t="s">
        <v>7</v>
      </c>
      <c r="B4">
        <v>550</v>
      </c>
      <c r="C4">
        <v>14</v>
      </c>
      <c r="D4">
        <v>50</v>
      </c>
      <c r="E4">
        <f>B4/(D4-C4)</f>
        <v>15.277777777777779</v>
      </c>
      <c r="F4">
        <f t="shared" ref="F4:F11" si="0">B4/(D4*2)</f>
        <v>5.5</v>
      </c>
      <c r="G4">
        <v>5</v>
      </c>
      <c r="H4" t="s">
        <v>22</v>
      </c>
      <c r="I4">
        <v>78</v>
      </c>
      <c r="J4">
        <v>370</v>
      </c>
      <c r="K4" t="s">
        <v>28</v>
      </c>
    </row>
    <row r="5" spans="1:13" x14ac:dyDescent="0.25">
      <c r="A5" t="s">
        <v>8</v>
      </c>
      <c r="B5">
        <v>700</v>
      </c>
      <c r="C5">
        <v>16</v>
      </c>
      <c r="D5">
        <v>50</v>
      </c>
      <c r="E5">
        <f t="shared" ref="E5:E8" si="1">B5/(D5-C5)</f>
        <v>20.588235294117649</v>
      </c>
      <c r="F5">
        <f t="shared" si="0"/>
        <v>7</v>
      </c>
      <c r="G5">
        <v>4</v>
      </c>
      <c r="H5">
        <v>79</v>
      </c>
      <c r="I5">
        <v>61</v>
      </c>
      <c r="J5">
        <v>697</v>
      </c>
      <c r="K5" t="s">
        <v>27</v>
      </c>
    </row>
    <row r="6" spans="1:13" x14ac:dyDescent="0.25">
      <c r="A6" t="s">
        <v>9</v>
      </c>
      <c r="B6">
        <v>600</v>
      </c>
      <c r="C6">
        <v>1</v>
      </c>
      <c r="D6">
        <v>50</v>
      </c>
      <c r="E6">
        <f t="shared" si="1"/>
        <v>12.244897959183673</v>
      </c>
      <c r="F6">
        <f t="shared" si="0"/>
        <v>6</v>
      </c>
      <c r="G6">
        <v>3.5</v>
      </c>
      <c r="H6">
        <v>162</v>
      </c>
      <c r="I6">
        <v>76</v>
      </c>
      <c r="J6">
        <v>227</v>
      </c>
      <c r="K6" t="s">
        <v>31</v>
      </c>
    </row>
    <row r="7" spans="1:13" x14ac:dyDescent="0.25">
      <c r="A7" t="s">
        <v>12</v>
      </c>
      <c r="B7">
        <v>225</v>
      </c>
      <c r="C7">
        <v>23</v>
      </c>
      <c r="D7">
        <v>50</v>
      </c>
      <c r="E7">
        <f t="shared" si="1"/>
        <v>8.3333333333333339</v>
      </c>
      <c r="F7">
        <f t="shared" si="0"/>
        <v>2.25</v>
      </c>
      <c r="G7">
        <v>2.5</v>
      </c>
      <c r="H7" t="s">
        <v>23</v>
      </c>
      <c r="I7">
        <v>100</v>
      </c>
      <c r="J7">
        <v>360</v>
      </c>
      <c r="K7" s="1" t="s">
        <v>26</v>
      </c>
    </row>
    <row r="8" spans="1:13" x14ac:dyDescent="0.25">
      <c r="A8" t="s">
        <v>16</v>
      </c>
      <c r="B8">
        <v>220</v>
      </c>
      <c r="C8">
        <v>23</v>
      </c>
      <c r="D8">
        <v>50</v>
      </c>
      <c r="E8">
        <f t="shared" si="1"/>
        <v>8.1481481481481488</v>
      </c>
      <c r="F8">
        <f t="shared" si="0"/>
        <v>2.2000000000000002</v>
      </c>
      <c r="G8">
        <v>2.5</v>
      </c>
      <c r="H8" t="s">
        <v>23</v>
      </c>
      <c r="I8">
        <v>100</v>
      </c>
      <c r="J8">
        <v>390</v>
      </c>
      <c r="K8" s="1" t="s">
        <v>26</v>
      </c>
    </row>
    <row r="9" spans="1:13" x14ac:dyDescent="0.25">
      <c r="A9" t="s">
        <v>13</v>
      </c>
      <c r="B9">
        <v>250</v>
      </c>
      <c r="C9">
        <v>22</v>
      </c>
      <c r="D9">
        <v>50</v>
      </c>
      <c r="E9">
        <f>B9/(D9-C9)</f>
        <v>8.9285714285714288</v>
      </c>
      <c r="F9">
        <f t="shared" si="0"/>
        <v>2.5</v>
      </c>
      <c r="G9">
        <v>3</v>
      </c>
      <c r="H9">
        <v>79</v>
      </c>
      <c r="I9">
        <v>100</v>
      </c>
      <c r="J9">
        <v>370</v>
      </c>
      <c r="K9" s="1" t="s">
        <v>26</v>
      </c>
    </row>
    <row r="10" spans="1:13" x14ac:dyDescent="0.25">
      <c r="A10" t="s">
        <v>14</v>
      </c>
      <c r="B10">
        <v>305</v>
      </c>
      <c r="C10">
        <v>19</v>
      </c>
      <c r="D10">
        <v>50</v>
      </c>
      <c r="E10">
        <f>B10/(D10-C10)</f>
        <v>9.8387096774193541</v>
      </c>
      <c r="F10">
        <f t="shared" si="0"/>
        <v>3.05</v>
      </c>
      <c r="G10">
        <v>3.5</v>
      </c>
      <c r="H10" t="s">
        <v>24</v>
      </c>
      <c r="I10">
        <v>87</v>
      </c>
      <c r="J10">
        <v>332</v>
      </c>
      <c r="K10" s="1" t="s">
        <v>26</v>
      </c>
    </row>
    <row r="11" spans="1:13" x14ac:dyDescent="0.25">
      <c r="A11" t="s">
        <v>15</v>
      </c>
      <c r="B11">
        <v>310</v>
      </c>
      <c r="C11">
        <v>18</v>
      </c>
      <c r="D11">
        <v>50</v>
      </c>
      <c r="E11">
        <f>B11/(D11-C11)</f>
        <v>9.6875</v>
      </c>
      <c r="F11">
        <f t="shared" si="0"/>
        <v>3.1</v>
      </c>
      <c r="G11">
        <v>3.5</v>
      </c>
      <c r="H11" t="s">
        <v>24</v>
      </c>
      <c r="I11">
        <v>87</v>
      </c>
      <c r="J11">
        <v>320</v>
      </c>
      <c r="K11" s="1" t="s">
        <v>26</v>
      </c>
    </row>
    <row r="12" spans="1:13" x14ac:dyDescent="0.25">
      <c r="A12" t="s">
        <v>10</v>
      </c>
    </row>
    <row r="13" spans="1:13" x14ac:dyDescent="0.25">
      <c r="A13" t="s">
        <v>3</v>
      </c>
      <c r="B13" t="s">
        <v>0</v>
      </c>
      <c r="C13" t="s">
        <v>1</v>
      </c>
      <c r="D13" t="s">
        <v>2</v>
      </c>
      <c r="E13" t="s">
        <v>4</v>
      </c>
      <c r="F13" t="s">
        <v>5</v>
      </c>
      <c r="G13" t="s">
        <v>17</v>
      </c>
      <c r="H13" t="s">
        <v>18</v>
      </c>
      <c r="I13" t="s">
        <v>19</v>
      </c>
      <c r="J13" t="s">
        <v>20</v>
      </c>
    </row>
    <row r="14" spans="1:13" x14ac:dyDescent="0.25">
      <c r="A14" t="s">
        <v>6</v>
      </c>
      <c r="B14">
        <f>B3+47</f>
        <v>457</v>
      </c>
      <c r="C14">
        <f>C3+2</f>
        <v>21</v>
      </c>
      <c r="D14">
        <v>38</v>
      </c>
      <c r="E14">
        <f>B14/(D14-C14)</f>
        <v>26.882352941176471</v>
      </c>
      <c r="F14">
        <f t="shared" ref="F14:F22" si="2">B14/(D14*2)</f>
        <v>6.0131578947368425</v>
      </c>
      <c r="G14">
        <f>G3</f>
        <v>4.5</v>
      </c>
      <c r="H14">
        <f>H3</f>
        <v>100</v>
      </c>
      <c r="I14">
        <f>I3</f>
        <v>81</v>
      </c>
      <c r="J14">
        <f>J3+(J3*0.6)</f>
        <v>688</v>
      </c>
      <c r="K14" t="s">
        <v>29</v>
      </c>
    </row>
    <row r="15" spans="1:13" x14ac:dyDescent="0.25">
      <c r="A15" t="s">
        <v>7</v>
      </c>
      <c r="B15">
        <f>B4+47</f>
        <v>597</v>
      </c>
      <c r="C15">
        <f>C4+2</f>
        <v>16</v>
      </c>
      <c r="D15">
        <v>38</v>
      </c>
      <c r="E15">
        <f>B15/(D15-C15)</f>
        <v>27.136363636363637</v>
      </c>
      <c r="F15">
        <f t="shared" si="2"/>
        <v>7.8552631578947372</v>
      </c>
      <c r="G15">
        <f t="shared" ref="G15:I22" si="3">G4</f>
        <v>5</v>
      </c>
      <c r="H15" t="str">
        <f t="shared" si="3"/>
        <v>85*143</v>
      </c>
      <c r="I15">
        <f t="shared" si="3"/>
        <v>78</v>
      </c>
      <c r="J15">
        <f t="shared" ref="J15:J22" si="4">J4+(J4*0.6)</f>
        <v>592</v>
      </c>
      <c r="K15" t="s">
        <v>28</v>
      </c>
    </row>
    <row r="16" spans="1:13" x14ac:dyDescent="0.25">
      <c r="A16" t="s">
        <v>8</v>
      </c>
      <c r="B16">
        <f>B5+47</f>
        <v>747</v>
      </c>
      <c r="C16">
        <f>C5+2</f>
        <v>18</v>
      </c>
      <c r="D16">
        <v>38</v>
      </c>
      <c r="E16">
        <f t="shared" ref="E16:E19" si="5">B16/(D16-C16)</f>
        <v>37.35</v>
      </c>
      <c r="F16">
        <f t="shared" si="2"/>
        <v>9.8289473684210531</v>
      </c>
      <c r="G16">
        <f t="shared" si="3"/>
        <v>4</v>
      </c>
      <c r="H16">
        <f t="shared" si="3"/>
        <v>79</v>
      </c>
      <c r="I16">
        <f t="shared" si="3"/>
        <v>61</v>
      </c>
      <c r="J16">
        <f t="shared" si="4"/>
        <v>1115.2</v>
      </c>
      <c r="K16" t="s">
        <v>27</v>
      </c>
    </row>
    <row r="17" spans="1:11" x14ac:dyDescent="0.25">
      <c r="A17" t="s">
        <v>9</v>
      </c>
      <c r="B17">
        <f>B6+47</f>
        <v>647</v>
      </c>
      <c r="C17">
        <f>C6+2</f>
        <v>3</v>
      </c>
      <c r="D17">
        <v>38</v>
      </c>
      <c r="E17">
        <f t="shared" si="5"/>
        <v>18.485714285714284</v>
      </c>
      <c r="F17">
        <f t="shared" si="2"/>
        <v>8.5131578947368425</v>
      </c>
      <c r="G17">
        <f t="shared" si="3"/>
        <v>3.5</v>
      </c>
      <c r="H17">
        <f t="shared" si="3"/>
        <v>162</v>
      </c>
      <c r="I17">
        <f t="shared" si="3"/>
        <v>76</v>
      </c>
      <c r="J17">
        <f t="shared" si="4"/>
        <v>363.2</v>
      </c>
      <c r="K17" t="s">
        <v>31</v>
      </c>
    </row>
    <row r="18" spans="1:11" x14ac:dyDescent="0.25">
      <c r="A18" t="s">
        <v>12</v>
      </c>
      <c r="B18">
        <f t="shared" ref="B18:B22" si="6">B7+47</f>
        <v>272</v>
      </c>
      <c r="C18">
        <f t="shared" ref="C18:C22" si="7">C7+2</f>
        <v>25</v>
      </c>
      <c r="D18">
        <v>50</v>
      </c>
      <c r="E18">
        <f t="shared" si="5"/>
        <v>10.88</v>
      </c>
      <c r="F18">
        <f t="shared" si="2"/>
        <v>2.72</v>
      </c>
      <c r="G18">
        <f t="shared" si="3"/>
        <v>2.5</v>
      </c>
      <c r="H18" t="str">
        <f t="shared" si="3"/>
        <v>59*79</v>
      </c>
      <c r="I18">
        <f t="shared" si="3"/>
        <v>100</v>
      </c>
      <c r="J18">
        <f t="shared" si="4"/>
        <v>576</v>
      </c>
      <c r="K18" s="1" t="s">
        <v>26</v>
      </c>
    </row>
    <row r="19" spans="1:11" x14ac:dyDescent="0.25">
      <c r="A19" t="s">
        <v>16</v>
      </c>
      <c r="B19">
        <f t="shared" si="6"/>
        <v>267</v>
      </c>
      <c r="C19">
        <f t="shared" si="7"/>
        <v>25</v>
      </c>
      <c r="D19">
        <v>50</v>
      </c>
      <c r="E19">
        <f t="shared" si="5"/>
        <v>10.68</v>
      </c>
      <c r="F19">
        <f t="shared" si="2"/>
        <v>2.67</v>
      </c>
      <c r="G19">
        <f t="shared" si="3"/>
        <v>2.5</v>
      </c>
      <c r="H19" t="str">
        <f t="shared" si="3"/>
        <v>59*79</v>
      </c>
      <c r="I19">
        <f t="shared" si="3"/>
        <v>100</v>
      </c>
      <c r="J19">
        <f t="shared" si="4"/>
        <v>624</v>
      </c>
      <c r="K19" s="1" t="s">
        <v>26</v>
      </c>
    </row>
    <row r="20" spans="1:11" x14ac:dyDescent="0.25">
      <c r="A20" t="s">
        <v>13</v>
      </c>
      <c r="B20">
        <f t="shared" si="6"/>
        <v>297</v>
      </c>
      <c r="C20">
        <f t="shared" si="7"/>
        <v>24</v>
      </c>
      <c r="D20">
        <v>50</v>
      </c>
      <c r="E20">
        <f>B20/(D20-C20)</f>
        <v>11.423076923076923</v>
      </c>
      <c r="F20">
        <f t="shared" si="2"/>
        <v>2.97</v>
      </c>
      <c r="G20">
        <f t="shared" si="3"/>
        <v>3</v>
      </c>
      <c r="H20">
        <f t="shared" si="3"/>
        <v>79</v>
      </c>
      <c r="I20">
        <f t="shared" si="3"/>
        <v>100</v>
      </c>
      <c r="J20">
        <f t="shared" si="4"/>
        <v>592</v>
      </c>
      <c r="K20" s="1" t="s">
        <v>26</v>
      </c>
    </row>
    <row r="21" spans="1:11" x14ac:dyDescent="0.25">
      <c r="A21" t="s">
        <v>14</v>
      </c>
      <c r="B21">
        <f t="shared" si="6"/>
        <v>352</v>
      </c>
      <c r="C21">
        <f t="shared" si="7"/>
        <v>21</v>
      </c>
      <c r="D21">
        <v>50</v>
      </c>
      <c r="E21">
        <f>B21/(D21-C21)</f>
        <v>12.137931034482758</v>
      </c>
      <c r="F21">
        <f t="shared" si="2"/>
        <v>3.52</v>
      </c>
      <c r="G21">
        <f>G10</f>
        <v>3.5</v>
      </c>
      <c r="H21" t="str">
        <f>H10</f>
        <v>72*105</v>
      </c>
      <c r="I21">
        <f t="shared" si="3"/>
        <v>87</v>
      </c>
      <c r="J21">
        <f t="shared" si="4"/>
        <v>531.20000000000005</v>
      </c>
      <c r="K21" s="1" t="s">
        <v>26</v>
      </c>
    </row>
    <row r="22" spans="1:11" x14ac:dyDescent="0.25">
      <c r="A22" t="s">
        <v>15</v>
      </c>
      <c r="B22">
        <f t="shared" si="6"/>
        <v>357</v>
      </c>
      <c r="C22">
        <f t="shared" si="7"/>
        <v>20</v>
      </c>
      <c r="D22">
        <v>50</v>
      </c>
      <c r="E22">
        <f>B22/(D22-C22)</f>
        <v>11.9</v>
      </c>
      <c r="F22">
        <f t="shared" si="2"/>
        <v>3.57</v>
      </c>
      <c r="G22">
        <f>G11</f>
        <v>3.5</v>
      </c>
      <c r="H22" t="str">
        <f>H11</f>
        <v>72*105</v>
      </c>
      <c r="I22">
        <f t="shared" si="3"/>
        <v>87</v>
      </c>
      <c r="J22">
        <f t="shared" si="4"/>
        <v>512</v>
      </c>
      <c r="K22" s="1" t="s">
        <v>26</v>
      </c>
    </row>
    <row r="23" spans="1:11" x14ac:dyDescent="0.25">
      <c r="A23" t="s">
        <v>11</v>
      </c>
    </row>
    <row r="24" spans="1:11" x14ac:dyDescent="0.25">
      <c r="A24" t="s">
        <v>3</v>
      </c>
      <c r="B24" t="s">
        <v>0</v>
      </c>
      <c r="C24" t="s">
        <v>1</v>
      </c>
      <c r="D24" t="s">
        <v>2</v>
      </c>
      <c r="E24" t="s">
        <v>4</v>
      </c>
      <c r="F24" t="s">
        <v>5</v>
      </c>
      <c r="G24" t="s">
        <v>17</v>
      </c>
      <c r="H24" t="s">
        <v>18</v>
      </c>
      <c r="I24" t="s">
        <v>19</v>
      </c>
      <c r="J24" t="s">
        <v>20</v>
      </c>
    </row>
    <row r="25" spans="1:11" x14ac:dyDescent="0.25">
      <c r="A25" t="s">
        <v>6</v>
      </c>
      <c r="B25">
        <f>B3+83</f>
        <v>493</v>
      </c>
      <c r="C25">
        <f>C3+4</f>
        <v>23</v>
      </c>
      <c r="D25">
        <v>38</v>
      </c>
      <c r="E25">
        <f>B25/(D25-C25)</f>
        <v>32.866666666666667</v>
      </c>
      <c r="F25">
        <f t="shared" ref="F25:F33" si="8">B25/(D25*2)</f>
        <v>6.4868421052631575</v>
      </c>
      <c r="G25">
        <f>G3</f>
        <v>4.5</v>
      </c>
      <c r="H25">
        <f>H3</f>
        <v>100</v>
      </c>
      <c r="I25">
        <f>I3</f>
        <v>81</v>
      </c>
      <c r="J25">
        <f>J3+(J3*1.1)</f>
        <v>903</v>
      </c>
      <c r="K25" t="s">
        <v>29</v>
      </c>
    </row>
    <row r="26" spans="1:11" x14ac:dyDescent="0.25">
      <c r="A26" t="s">
        <v>7</v>
      </c>
      <c r="B26">
        <f>B4+83</f>
        <v>633</v>
      </c>
      <c r="C26">
        <f>C4+4</f>
        <v>18</v>
      </c>
      <c r="D26">
        <v>38</v>
      </c>
      <c r="E26">
        <f>B26/(D26-C26)</f>
        <v>31.65</v>
      </c>
      <c r="F26">
        <f t="shared" si="8"/>
        <v>8.3289473684210531</v>
      </c>
      <c r="G26">
        <f t="shared" ref="G26:I33" si="9">G4</f>
        <v>5</v>
      </c>
      <c r="H26" t="str">
        <f t="shared" si="9"/>
        <v>85*143</v>
      </c>
      <c r="I26">
        <f t="shared" si="9"/>
        <v>78</v>
      </c>
      <c r="J26">
        <f t="shared" ref="J26:J33" si="10">J4+(J4*1.1)</f>
        <v>777</v>
      </c>
      <c r="K26" t="s">
        <v>28</v>
      </c>
    </row>
    <row r="27" spans="1:11" x14ac:dyDescent="0.25">
      <c r="A27" t="s">
        <v>8</v>
      </c>
      <c r="B27">
        <f>B5+83</f>
        <v>783</v>
      </c>
      <c r="C27">
        <f>C5+4</f>
        <v>20</v>
      </c>
      <c r="D27">
        <v>38</v>
      </c>
      <c r="E27">
        <f t="shared" ref="E27:E30" si="11">B27/(D27-C27)</f>
        <v>43.5</v>
      </c>
      <c r="F27">
        <f t="shared" si="8"/>
        <v>10.302631578947368</v>
      </c>
      <c r="G27">
        <f t="shared" si="9"/>
        <v>4</v>
      </c>
      <c r="H27">
        <f t="shared" si="9"/>
        <v>79</v>
      </c>
      <c r="I27">
        <f t="shared" si="9"/>
        <v>61</v>
      </c>
      <c r="J27">
        <f t="shared" si="10"/>
        <v>1463.7</v>
      </c>
      <c r="K27" t="s">
        <v>27</v>
      </c>
    </row>
    <row r="28" spans="1:11" x14ac:dyDescent="0.25">
      <c r="A28" t="s">
        <v>9</v>
      </c>
      <c r="B28">
        <f>B6+83</f>
        <v>683</v>
      </c>
      <c r="C28">
        <f>C6+4</f>
        <v>5</v>
      </c>
      <c r="D28">
        <v>38</v>
      </c>
      <c r="E28">
        <f t="shared" si="11"/>
        <v>20.696969696969695</v>
      </c>
      <c r="F28">
        <f t="shared" si="8"/>
        <v>8.9868421052631575</v>
      </c>
      <c r="G28">
        <f t="shared" si="9"/>
        <v>3.5</v>
      </c>
      <c r="H28">
        <f t="shared" si="9"/>
        <v>162</v>
      </c>
      <c r="I28">
        <f t="shared" si="9"/>
        <v>76</v>
      </c>
      <c r="J28">
        <f t="shared" si="10"/>
        <v>476.70000000000005</v>
      </c>
      <c r="K28" t="s">
        <v>31</v>
      </c>
    </row>
    <row r="29" spans="1:11" x14ac:dyDescent="0.25">
      <c r="A29" t="s">
        <v>12</v>
      </c>
      <c r="B29">
        <f t="shared" ref="B29:B33" si="12">B7+83</f>
        <v>308</v>
      </c>
      <c r="C29">
        <f t="shared" ref="C29:C33" si="13">C7+4</f>
        <v>27</v>
      </c>
      <c r="D29">
        <v>50</v>
      </c>
      <c r="E29">
        <f t="shared" si="11"/>
        <v>13.391304347826088</v>
      </c>
      <c r="F29">
        <f t="shared" si="8"/>
        <v>3.08</v>
      </c>
      <c r="G29">
        <f t="shared" si="9"/>
        <v>2.5</v>
      </c>
      <c r="H29" t="str">
        <f t="shared" si="9"/>
        <v>59*79</v>
      </c>
      <c r="I29">
        <f t="shared" si="9"/>
        <v>100</v>
      </c>
      <c r="J29">
        <f t="shared" si="10"/>
        <v>756</v>
      </c>
      <c r="K29" s="1" t="s">
        <v>26</v>
      </c>
    </row>
    <row r="30" spans="1:11" x14ac:dyDescent="0.25">
      <c r="A30" t="s">
        <v>16</v>
      </c>
      <c r="B30">
        <f t="shared" si="12"/>
        <v>303</v>
      </c>
      <c r="C30">
        <f t="shared" si="13"/>
        <v>27</v>
      </c>
      <c r="D30">
        <v>50</v>
      </c>
      <c r="E30">
        <f t="shared" si="11"/>
        <v>13.173913043478262</v>
      </c>
      <c r="F30">
        <f t="shared" si="8"/>
        <v>3.03</v>
      </c>
      <c r="G30">
        <f t="shared" si="9"/>
        <v>2.5</v>
      </c>
      <c r="H30" t="str">
        <f t="shared" si="9"/>
        <v>59*79</v>
      </c>
      <c r="I30">
        <f t="shared" si="9"/>
        <v>100</v>
      </c>
      <c r="J30">
        <f t="shared" si="10"/>
        <v>819</v>
      </c>
      <c r="K30" s="1" t="s">
        <v>26</v>
      </c>
    </row>
    <row r="31" spans="1:11" x14ac:dyDescent="0.25">
      <c r="A31" t="s">
        <v>13</v>
      </c>
      <c r="B31">
        <f t="shared" si="12"/>
        <v>333</v>
      </c>
      <c r="C31">
        <f t="shared" si="13"/>
        <v>26</v>
      </c>
      <c r="D31">
        <v>50</v>
      </c>
      <c r="E31">
        <f>B31/(D31-C31)</f>
        <v>13.875</v>
      </c>
      <c r="F31">
        <f t="shared" si="8"/>
        <v>3.33</v>
      </c>
      <c r="G31">
        <f t="shared" si="9"/>
        <v>3</v>
      </c>
      <c r="H31">
        <f t="shared" si="9"/>
        <v>79</v>
      </c>
      <c r="I31">
        <f t="shared" si="9"/>
        <v>100</v>
      </c>
      <c r="J31">
        <f t="shared" si="10"/>
        <v>777</v>
      </c>
      <c r="K31" s="1" t="s">
        <v>26</v>
      </c>
    </row>
    <row r="32" spans="1:11" x14ac:dyDescent="0.25">
      <c r="A32" t="s">
        <v>14</v>
      </c>
      <c r="B32">
        <f t="shared" si="12"/>
        <v>388</v>
      </c>
      <c r="C32">
        <f t="shared" si="13"/>
        <v>23</v>
      </c>
      <c r="D32">
        <v>50</v>
      </c>
      <c r="E32">
        <f>B32/(D32-C32)</f>
        <v>14.37037037037037</v>
      </c>
      <c r="F32">
        <f t="shared" si="8"/>
        <v>3.88</v>
      </c>
      <c r="G32">
        <f>G10</f>
        <v>3.5</v>
      </c>
      <c r="H32" t="str">
        <f>H10</f>
        <v>72*105</v>
      </c>
      <c r="I32">
        <f t="shared" si="9"/>
        <v>87</v>
      </c>
      <c r="J32">
        <f t="shared" si="10"/>
        <v>697.2</v>
      </c>
      <c r="K32" s="1" t="s">
        <v>26</v>
      </c>
    </row>
    <row r="33" spans="1:11" x14ac:dyDescent="0.25">
      <c r="A33" t="s">
        <v>15</v>
      </c>
      <c r="B33">
        <f t="shared" si="12"/>
        <v>393</v>
      </c>
      <c r="C33">
        <f t="shared" si="13"/>
        <v>22</v>
      </c>
      <c r="D33">
        <v>50</v>
      </c>
      <c r="E33">
        <f>B33/(D33-C33)</f>
        <v>14.035714285714286</v>
      </c>
      <c r="F33">
        <f t="shared" si="8"/>
        <v>3.93</v>
      </c>
      <c r="G33">
        <f>G11</f>
        <v>3.5</v>
      </c>
      <c r="H33" t="str">
        <f>H11</f>
        <v>72*105</v>
      </c>
      <c r="I33">
        <f t="shared" si="9"/>
        <v>87</v>
      </c>
      <c r="J33">
        <f t="shared" si="10"/>
        <v>672</v>
      </c>
      <c r="K33" s="1" t="s">
        <v>26</v>
      </c>
    </row>
  </sheetData>
  <hyperlinks>
    <hyperlink ref="K2" r:id="rId1"/>
    <hyperlink ref="C1" r:id="rId2" tooltip="Bonus against shields" display="https://mountandblade.fandom.com/wiki/Bonus_against_shields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2023-12-10T06:26:07Z</dcterms:created>
  <dcterms:modified xsi:type="dcterms:W3CDTF">2023-12-10T07:44:51Z</dcterms:modified>
</cp:coreProperties>
</file>